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3965" windowHeight="116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<sst xmlns="http://schemas.openxmlformats.org/spreadsheetml/2006/main" count="107" uniqueCount="75">
  <si>
    <t>Contractor</t>
  </si>
  <si>
    <t>Indoor model</t>
  </si>
  <si>
    <t>Outdoor model</t>
  </si>
  <si>
    <t>Infinity/Evolution Zoning Worksheet</t>
  </si>
  <si>
    <t>Zone 1</t>
  </si>
  <si>
    <t>Zone 2</t>
  </si>
  <si>
    <t>Zone 3</t>
  </si>
  <si>
    <t>Zone 4</t>
  </si>
  <si>
    <t>Zone 5</t>
  </si>
  <si>
    <t>Zone 6</t>
  </si>
  <si>
    <t>Zone 7</t>
  </si>
  <si>
    <t>Zone 8</t>
  </si>
  <si>
    <t>leakage</t>
  </si>
  <si>
    <t>high</t>
  </si>
  <si>
    <t>low</t>
  </si>
  <si>
    <t>Max</t>
  </si>
  <si>
    <t>med</t>
  </si>
  <si>
    <t>Zone 1 value</t>
  </si>
  <si>
    <t>High</t>
  </si>
  <si>
    <t>Med</t>
  </si>
  <si>
    <t>Low</t>
  </si>
  <si>
    <t>Serial</t>
  </si>
  <si>
    <t>Job site</t>
  </si>
  <si>
    <t>Coil Model</t>
  </si>
  <si>
    <t>Airflow Limit</t>
  </si>
  <si>
    <t>Total</t>
  </si>
  <si>
    <t>Duct Assessment Results</t>
  </si>
  <si>
    <t>Zone Airflow Reference Chart</t>
  </si>
  <si>
    <t>System Tonnage</t>
  </si>
  <si>
    <t>Compressor Stages</t>
  </si>
  <si>
    <t>Number of Zones</t>
  </si>
  <si>
    <t>Zone Airflow Limits</t>
  </si>
  <si>
    <t>Capacity per zone, first zone calling</t>
  </si>
  <si>
    <t>error message</t>
  </si>
  <si>
    <t>Zone 1 capacity too small to start equipment without other zones calling.</t>
  </si>
  <si>
    <t>Zone 2 capacity too small to start equipment without other zones calling.</t>
  </si>
  <si>
    <t>Zone 3 capacity too small to start equipment without other zones calling.</t>
  </si>
  <si>
    <t>Zone 4 capacity too small to start equipment without other zones calling.</t>
  </si>
  <si>
    <t>Zone 5 capacity too small to start equipment without other zones calling.</t>
  </si>
  <si>
    <t>Zone 7 capacity too small to start equipment without other zones calling.</t>
  </si>
  <si>
    <t>Zone 6 capacity too small to start equipment without other zones calling.</t>
  </si>
  <si>
    <t>Zone 8 capacity too small to start equipment without other zones calling.</t>
  </si>
  <si>
    <t>Min system capacity</t>
  </si>
  <si>
    <t>Message?</t>
  </si>
  <si>
    <t>Zone 2?</t>
  </si>
  <si>
    <t>Zone 3?</t>
  </si>
  <si>
    <t>Zone 4?</t>
  </si>
  <si>
    <t>Zone 5?</t>
  </si>
  <si>
    <t>Zone 6?</t>
  </si>
  <si>
    <t>Zone 7?</t>
  </si>
  <si>
    <t>Zone 8?</t>
  </si>
  <si>
    <t>Zone 1 exists?</t>
  </si>
  <si>
    <t>Min Low CFM</t>
  </si>
  <si>
    <t>Min Hi CFM</t>
  </si>
  <si>
    <t>Med-Low</t>
  </si>
  <si>
    <t>Med-High</t>
  </si>
  <si>
    <t>No Limit</t>
  </si>
  <si>
    <t>X</t>
  </si>
  <si>
    <t>Notes &amp; Formulas</t>
  </si>
  <si>
    <t>CFM</t>
  </si>
  <si>
    <t>Heat Airflow is always calculated off of what the Product Data Sheet Specifies</t>
  </si>
  <si>
    <t>Zone Name</t>
  </si>
  <si>
    <t>AFL</t>
  </si>
  <si>
    <t>If DeHum airflow is set to normal then airflow will be based at 275 CFM</t>
  </si>
  <si>
    <t>If DeHum airflow is set to high then airflow will be based at 325 CFM</t>
  </si>
  <si>
    <t>(zone% + leakage%)*(450CFM*# tons)*(zone airflow limit)</t>
  </si>
  <si>
    <t>Lowest speed available for cooling</t>
  </si>
  <si>
    <t>CNPHP6024ALA</t>
  </si>
  <si>
    <t>24ANB160A003</t>
  </si>
  <si>
    <t>2250 CFM Cooling</t>
  </si>
  <si>
    <t>1475 High Heat</t>
  </si>
  <si>
    <t>1320 Low Heat</t>
  </si>
  <si>
    <t>1375 CFM High Cool</t>
  </si>
  <si>
    <t>875 CFM Low Cool</t>
  </si>
  <si>
    <t>58TNA110C21-20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</si>
</sst>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16"/>
      <name val="Arial"/>
      <family val="2"/>
    </font>
    <font>
      <sz val="8"/>
      <name val="Arial"/>
      <family val="0"/>
    </font>
    <font>
      <b/>
      <i/>
      <sz val="16"/>
      <color indexed="1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54"/>
      <color indexed="2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9" fontId="0" fillId="0" borderId="10" xfId="0" applyNumberFormat="1" applyBorder="1" applyAlignment="1" applyProtection="1">
      <alignment horizontal="center"/>
      <protection locked="0"/>
    </xf>
    <xf numFmtId="0" fontId="4" fillId="34" borderId="10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 wrapText="1"/>
      <protection/>
    </xf>
    <xf numFmtId="0" fontId="0" fillId="35" borderId="13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4" fillId="34" borderId="11" xfId="0" applyFont="1" applyFill="1" applyBorder="1" applyAlignment="1" applyProtection="1">
      <alignment horizontal="left"/>
      <protection/>
    </xf>
    <xf numFmtId="0" fontId="4" fillId="34" borderId="10" xfId="0" applyFont="1" applyFill="1" applyBorder="1" applyAlignment="1" applyProtection="1">
      <alignment horizontal="left"/>
      <protection/>
    </xf>
    <xf numFmtId="9" fontId="6" fillId="36" borderId="10" xfId="0" applyNumberFormat="1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9" fontId="0" fillId="0" borderId="0" xfId="0" applyNumberForma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36" borderId="16" xfId="0" applyFill="1" applyBorder="1" applyAlignment="1" applyProtection="1">
      <alignment/>
      <protection locked="0"/>
    </xf>
    <xf numFmtId="0" fontId="5" fillId="34" borderId="14" xfId="0" applyFont="1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9" fillId="0" borderId="0" xfId="0" applyFont="1" applyAlignment="1">
      <alignment/>
    </xf>
    <xf numFmtId="9" fontId="9" fillId="0" borderId="0" xfId="0" applyNumberFormat="1" applyFont="1" applyAlignment="1">
      <alignment/>
    </xf>
    <xf numFmtId="9" fontId="9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/>
      <protection/>
    </xf>
    <xf numFmtId="9" fontId="4" fillId="34" borderId="11" xfId="0" applyNumberFormat="1" applyFont="1" applyFill="1" applyBorder="1" applyAlignment="1" applyProtection="1">
      <alignment horizontal="center"/>
      <protection/>
    </xf>
    <xf numFmtId="9" fontId="4" fillId="34" borderId="10" xfId="0" applyNumberFormat="1" applyFont="1" applyFill="1" applyBorder="1" applyAlignment="1" applyProtection="1">
      <alignment horizontal="center"/>
      <protection/>
    </xf>
    <xf numFmtId="9" fontId="4" fillId="34" borderId="12" xfId="0" applyNumberFormat="1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4" fillId="34" borderId="12" xfId="0" applyFont="1" applyFill="1" applyBorder="1" applyAlignment="1" applyProtection="1">
      <alignment horizontal="left"/>
      <protection/>
    </xf>
    <xf numFmtId="1" fontId="6" fillId="36" borderId="10" xfId="0" applyNumberFormat="1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5" fillId="34" borderId="12" xfId="0" applyFont="1" applyFill="1" applyBorder="1" applyAlignment="1" applyProtection="1">
      <alignment/>
      <protection/>
    </xf>
    <xf numFmtId="0" fontId="0" fillId="36" borderId="19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6" borderId="12" xfId="0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4" fillId="37" borderId="19" xfId="0" applyFont="1" applyFill="1" applyBorder="1" applyAlignment="1" applyProtection="1">
      <alignment horizontal="left"/>
      <protection/>
    </xf>
    <xf numFmtId="0" fontId="4" fillId="37" borderId="12" xfId="0" applyFont="1" applyFill="1" applyBorder="1" applyAlignment="1" applyProtection="1">
      <alignment horizontal="left"/>
      <protection/>
    </xf>
    <xf numFmtId="0" fontId="4" fillId="33" borderId="19" xfId="0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 horizontal="left"/>
      <protection/>
    </xf>
    <xf numFmtId="0" fontId="5" fillId="33" borderId="16" xfId="0" applyFont="1" applyFill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11" fontId="0" fillId="0" borderId="16" xfId="0" applyNumberFormat="1" applyBorder="1" applyAlignment="1" applyProtection="1">
      <alignment horizontal="center"/>
      <protection locked="0"/>
    </xf>
    <xf numFmtId="11" fontId="0" fillId="0" borderId="19" xfId="0" applyNumberFormat="1" applyBorder="1" applyAlignment="1" applyProtection="1">
      <alignment horizontal="center"/>
      <protection locked="0"/>
    </xf>
    <xf numFmtId="11" fontId="0" fillId="0" borderId="12" xfId="0" applyNumberFormat="1" applyBorder="1" applyAlignment="1" applyProtection="1">
      <alignment horizontal="center"/>
      <protection locked="0"/>
    </xf>
    <xf numFmtId="0" fontId="0" fillId="35" borderId="19" xfId="0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horizontal="center" wrapText="1"/>
      <protection/>
    </xf>
    <xf numFmtId="0" fontId="0" fillId="0" borderId="16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2</xdr:col>
      <xdr:colOff>295275</xdr:colOff>
      <xdr:row>4</xdr:row>
      <xdr:rowOff>28575</xdr:rowOff>
    </xdr:to>
    <xdr:pic>
      <xdr:nvPicPr>
        <xdr:cNvPr id="1" name="Picture 1" descr="carrier north tex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1450"/>
          <a:ext cx="10287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247650</xdr:colOff>
      <xdr:row>1</xdr:row>
      <xdr:rowOff>57150</xdr:rowOff>
    </xdr:from>
    <xdr:to>
      <xdr:col>10</xdr:col>
      <xdr:colOff>600075</xdr:colOff>
      <xdr:row>4</xdr:row>
      <xdr:rowOff>76200</xdr:rowOff>
    </xdr:to>
    <xdr:pic>
      <xdr:nvPicPr>
        <xdr:cNvPr id="2" name="Picture 2" descr="bryant N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219075"/>
          <a:ext cx="96202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3</xdr:col>
      <xdr:colOff>95250</xdr:colOff>
      <xdr:row>40</xdr:row>
      <xdr:rowOff>104775</xdr:rowOff>
    </xdr:from>
    <xdr:ext cx="3448050" cy="914400"/>
    <xdr:sp>
      <xdr:nvSpPr>
        <xdr:cNvPr id="3" name="Rectangle 1"/>
        <xdr:cNvSpPr>
          <a:spLocks/>
        </xdr:cNvSpPr>
      </xdr:nvSpPr>
      <xdr:spPr>
        <a:xfrm>
          <a:off x="1685925" y="6581775"/>
          <a:ext cx="34480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808080"/>
              </a:solidFill>
            </a:rPr>
            <a:t>EXAMPLE 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selection activeCell="D7" sqref="D7:E7"/>
    </sheetView>
  </sheetViews>
  <sheetFormatPr defaultColWidth="0" defaultRowHeight="12.75"/>
  <cols>
    <col min="1" max="1" width="3.7109375" style="43" customWidth="1"/>
    <col min="2" max="2" width="11.00390625" style="19" customWidth="1"/>
    <col min="3" max="11" width="9.140625" style="19" customWidth="1"/>
    <col min="12" max="12" width="3.7109375" style="19" customWidth="1"/>
    <col min="13" max="16384" width="0" style="19" hidden="1" customWidth="1"/>
  </cols>
  <sheetData>
    <row r="1" spans="1:12" s="18" customFormat="1" ht="12.75" customHeight="1">
      <c r="A1" s="48"/>
      <c r="B1" s="48"/>
      <c r="C1" s="48"/>
      <c r="D1" s="48"/>
      <c r="E1" s="12"/>
      <c r="F1" s="12"/>
      <c r="G1" s="12"/>
      <c r="H1" s="12"/>
      <c r="I1" s="12"/>
      <c r="J1" s="12"/>
      <c r="K1" s="11"/>
      <c r="L1" s="11"/>
    </row>
    <row r="2" spans="1:12" ht="12.75" customHeight="1">
      <c r="A2" s="11"/>
      <c r="B2" s="11"/>
      <c r="C2" s="11"/>
      <c r="D2" s="72" t="s">
        <v>3</v>
      </c>
      <c r="E2" s="72"/>
      <c r="F2" s="72"/>
      <c r="G2" s="72"/>
      <c r="H2" s="72"/>
      <c r="I2" s="72"/>
      <c r="J2" s="12"/>
      <c r="K2" s="11"/>
      <c r="L2" s="13"/>
    </row>
    <row r="3" spans="1:12" ht="12.75" customHeight="1">
      <c r="A3" s="11"/>
      <c r="B3" s="11"/>
      <c r="C3" s="11"/>
      <c r="D3" s="72"/>
      <c r="E3" s="72"/>
      <c r="F3" s="72"/>
      <c r="G3" s="72"/>
      <c r="H3" s="72"/>
      <c r="I3" s="72"/>
      <c r="J3" s="12"/>
      <c r="K3" s="11"/>
      <c r="L3" s="13"/>
    </row>
    <row r="4" spans="1:12" ht="12.75" customHeight="1">
      <c r="A4" s="11"/>
      <c r="B4" s="11"/>
      <c r="C4" s="11"/>
      <c r="D4" s="72"/>
      <c r="E4" s="72"/>
      <c r="F4" s="72"/>
      <c r="G4" s="72"/>
      <c r="H4" s="72"/>
      <c r="I4" s="72"/>
      <c r="J4" s="11"/>
      <c r="K4" s="11"/>
      <c r="L4" s="13"/>
    </row>
    <row r="5" spans="1:12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3"/>
    </row>
    <row r="6" spans="1:12" ht="12.75">
      <c r="A6" s="11"/>
      <c r="B6" s="59" t="s">
        <v>0</v>
      </c>
      <c r="C6" s="60"/>
      <c r="D6" s="73"/>
      <c r="E6" s="75"/>
      <c r="F6" s="32"/>
      <c r="G6" s="32"/>
      <c r="H6" s="1" t="s">
        <v>22</v>
      </c>
      <c r="I6" s="73"/>
      <c r="J6" s="74"/>
      <c r="K6" s="75"/>
      <c r="L6" s="13"/>
    </row>
    <row r="7" spans="1:12" ht="12.75">
      <c r="A7" s="11"/>
      <c r="B7" s="59" t="s">
        <v>1</v>
      </c>
      <c r="C7" s="60"/>
      <c r="D7" s="73" t="s">
        <v>74</v>
      </c>
      <c r="E7" s="75"/>
      <c r="F7" s="32"/>
      <c r="G7" s="32"/>
      <c r="H7" s="1" t="s">
        <v>21</v>
      </c>
      <c r="I7" s="73"/>
      <c r="J7" s="74"/>
      <c r="K7" s="75"/>
      <c r="L7" s="13"/>
    </row>
    <row r="8" spans="1:12" ht="12.75">
      <c r="A8" s="11"/>
      <c r="B8" s="59" t="s">
        <v>23</v>
      </c>
      <c r="C8" s="60"/>
      <c r="D8" s="73" t="s">
        <v>67</v>
      </c>
      <c r="E8" s="75"/>
      <c r="F8" s="33"/>
      <c r="G8" s="33"/>
      <c r="H8" s="1" t="s">
        <v>21</v>
      </c>
      <c r="I8" s="73"/>
      <c r="J8" s="74"/>
      <c r="K8" s="75"/>
      <c r="L8" s="13"/>
    </row>
    <row r="9" spans="1:12" ht="12.75">
      <c r="A9" s="11"/>
      <c r="B9" s="59" t="s">
        <v>2</v>
      </c>
      <c r="C9" s="60"/>
      <c r="D9" s="73" t="s">
        <v>68</v>
      </c>
      <c r="E9" s="75"/>
      <c r="F9" s="32"/>
      <c r="G9" s="32"/>
      <c r="H9" s="1" t="s">
        <v>21</v>
      </c>
      <c r="I9" s="68"/>
      <c r="J9" s="69"/>
      <c r="K9" s="70"/>
      <c r="L9" s="13"/>
    </row>
    <row r="10" spans="1:12" ht="12.75">
      <c r="A10" s="11"/>
      <c r="B10" s="11"/>
      <c r="C10" s="11"/>
      <c r="D10" s="11"/>
      <c r="E10" s="11"/>
      <c r="F10" s="11"/>
      <c r="G10" s="11"/>
      <c r="H10" s="71"/>
      <c r="I10" s="71"/>
      <c r="J10" s="71"/>
      <c r="K10" s="71"/>
      <c r="L10" s="13"/>
    </row>
    <row r="11" spans="1:12" ht="12.75">
      <c r="A11" s="11"/>
      <c r="B11" s="59" t="s">
        <v>28</v>
      </c>
      <c r="C11" s="60"/>
      <c r="D11" s="2">
        <v>5</v>
      </c>
      <c r="E11" s="11"/>
      <c r="F11" s="11"/>
      <c r="G11" s="11"/>
      <c r="H11" s="61" t="s">
        <v>26</v>
      </c>
      <c r="I11" s="62"/>
      <c r="J11" s="62"/>
      <c r="K11" s="63"/>
      <c r="L11" s="13"/>
    </row>
    <row r="12" spans="1:12" ht="12.75">
      <c r="A12" s="11"/>
      <c r="B12" s="57" t="s">
        <v>29</v>
      </c>
      <c r="C12" s="58"/>
      <c r="D12" s="3">
        <v>2</v>
      </c>
      <c r="E12" s="11"/>
      <c r="F12" s="11"/>
      <c r="G12" s="11"/>
      <c r="H12" s="5" t="s">
        <v>4</v>
      </c>
      <c r="I12" s="4">
        <v>0.25</v>
      </c>
      <c r="J12" s="16" t="s">
        <v>8</v>
      </c>
      <c r="K12" s="4"/>
      <c r="L12" s="13"/>
    </row>
    <row r="13" spans="1:12" ht="12.75">
      <c r="A13" s="11"/>
      <c r="B13" s="57" t="s">
        <v>30</v>
      </c>
      <c r="C13" s="58"/>
      <c r="D13" s="2">
        <v>4</v>
      </c>
      <c r="E13" s="11"/>
      <c r="F13" s="11"/>
      <c r="G13" s="11"/>
      <c r="H13" s="5" t="s">
        <v>5</v>
      </c>
      <c r="I13" s="4">
        <v>0.2</v>
      </c>
      <c r="J13" s="16" t="s">
        <v>9</v>
      </c>
      <c r="K13" s="4"/>
      <c r="L13" s="13"/>
    </row>
    <row r="14" spans="1:15" ht="12.75">
      <c r="A14" s="11"/>
      <c r="B14" s="11"/>
      <c r="C14" s="11"/>
      <c r="D14" s="11"/>
      <c r="E14" s="11"/>
      <c r="F14" s="11"/>
      <c r="G14" s="11"/>
      <c r="H14" s="5" t="s">
        <v>6</v>
      </c>
      <c r="I14" s="4">
        <v>0.32</v>
      </c>
      <c r="J14" s="16" t="s">
        <v>10</v>
      </c>
      <c r="K14" s="4"/>
      <c r="L14" s="13"/>
      <c r="O14" s="20"/>
    </row>
    <row r="15" spans="1:12" ht="12.75">
      <c r="A15" s="11"/>
      <c r="B15" s="62" t="s">
        <v>31</v>
      </c>
      <c r="C15" s="62"/>
      <c r="D15" s="63"/>
      <c r="E15" s="11"/>
      <c r="F15" s="11"/>
      <c r="G15" s="11"/>
      <c r="H15" s="5" t="s">
        <v>7</v>
      </c>
      <c r="I15" s="4">
        <v>0.13</v>
      </c>
      <c r="J15" s="16" t="s">
        <v>11</v>
      </c>
      <c r="K15" s="4"/>
      <c r="L15" s="13"/>
    </row>
    <row r="16" spans="1:12" ht="12.75">
      <c r="A16" s="11"/>
      <c r="B16" s="31" t="s">
        <v>61</v>
      </c>
      <c r="C16" s="30" t="s">
        <v>62</v>
      </c>
      <c r="D16" s="30" t="s">
        <v>59</v>
      </c>
      <c r="E16" s="11"/>
      <c r="F16" s="11"/>
      <c r="G16" s="11"/>
      <c r="H16" s="6" t="s">
        <v>12</v>
      </c>
      <c r="I16" s="4">
        <v>0.1</v>
      </c>
      <c r="J16" s="7" t="s">
        <v>25</v>
      </c>
      <c r="K16" s="17">
        <v>1</v>
      </c>
      <c r="L16" s="13"/>
    </row>
    <row r="17" spans="1:12" ht="12.75">
      <c r="A17" s="11"/>
      <c r="B17" s="44" t="s">
        <v>4</v>
      </c>
      <c r="C17" s="23" t="s">
        <v>24</v>
      </c>
      <c r="D17" s="24"/>
      <c r="E17" s="14"/>
      <c r="F17" s="14"/>
      <c r="G17" s="14"/>
      <c r="H17" s="14"/>
      <c r="I17" s="14"/>
      <c r="J17" s="14"/>
      <c r="K17" s="14"/>
      <c r="L17" s="13"/>
    </row>
    <row r="18" spans="1:12" ht="12.75">
      <c r="A18" s="11"/>
      <c r="B18" s="45"/>
      <c r="C18" s="22"/>
      <c r="D18" s="41"/>
      <c r="E18" s="61" t="s">
        <v>27</v>
      </c>
      <c r="F18" s="62"/>
      <c r="G18" s="62"/>
      <c r="H18" s="62"/>
      <c r="I18" s="62"/>
      <c r="J18" s="62"/>
      <c r="K18" s="63"/>
      <c r="L18" s="13"/>
    </row>
    <row r="19" spans="1:12" ht="12.75">
      <c r="A19" s="11"/>
      <c r="B19" s="44" t="s">
        <v>5</v>
      </c>
      <c r="C19" s="23" t="s">
        <v>24</v>
      </c>
      <c r="D19" s="42"/>
      <c r="E19" s="34"/>
      <c r="F19" s="10" t="s">
        <v>20</v>
      </c>
      <c r="G19" s="10" t="s">
        <v>54</v>
      </c>
      <c r="H19" s="9" t="s">
        <v>19</v>
      </c>
      <c r="I19" s="10" t="s">
        <v>55</v>
      </c>
      <c r="J19" s="10" t="s">
        <v>18</v>
      </c>
      <c r="K19" s="16" t="s">
        <v>56</v>
      </c>
      <c r="L19" s="13"/>
    </row>
    <row r="20" spans="1:12" ht="12.75">
      <c r="A20" s="11"/>
      <c r="B20" s="46"/>
      <c r="C20" s="22"/>
      <c r="D20" s="41"/>
      <c r="E20" s="8"/>
      <c r="F20" s="35">
        <v>1</v>
      </c>
      <c r="G20" s="36">
        <v>1.38</v>
      </c>
      <c r="H20" s="37">
        <v>1.76</v>
      </c>
      <c r="I20" s="36">
        <v>2.14</v>
      </c>
      <c r="J20" s="36">
        <v>2.5</v>
      </c>
      <c r="K20" s="10" t="s">
        <v>57</v>
      </c>
      <c r="L20" s="13"/>
    </row>
    <row r="21" spans="1:12" ht="12.75">
      <c r="A21" s="11"/>
      <c r="B21" s="40" t="s">
        <v>6</v>
      </c>
      <c r="C21" s="23" t="s">
        <v>24</v>
      </c>
      <c r="D21" s="42"/>
      <c r="E21" s="15" t="s">
        <v>4</v>
      </c>
      <c r="F21" s="53"/>
      <c r="G21" s="54"/>
      <c r="H21" s="54"/>
      <c r="I21" s="54"/>
      <c r="J21" s="54"/>
      <c r="K21" s="54"/>
      <c r="L21" s="13"/>
    </row>
    <row r="22" spans="1:12" ht="12.75">
      <c r="A22" s="11"/>
      <c r="B22" s="47"/>
      <c r="C22" s="22"/>
      <c r="D22" s="41"/>
      <c r="E22" s="16" t="s">
        <v>5</v>
      </c>
      <c r="F22" s="54"/>
      <c r="G22" s="54"/>
      <c r="H22" s="54"/>
      <c r="I22" s="54"/>
      <c r="J22" s="54"/>
      <c r="K22" s="54"/>
      <c r="L22" s="13"/>
    </row>
    <row r="23" spans="1:12" ht="12.75">
      <c r="A23" s="11"/>
      <c r="B23" s="40" t="s">
        <v>7</v>
      </c>
      <c r="C23" s="23" t="s">
        <v>24</v>
      </c>
      <c r="D23" s="42"/>
      <c r="E23" s="16" t="s">
        <v>6</v>
      </c>
      <c r="F23" s="53"/>
      <c r="G23" s="54"/>
      <c r="H23" s="54"/>
      <c r="I23" s="54"/>
      <c r="J23" s="54"/>
      <c r="K23" s="54"/>
      <c r="L23" s="13"/>
    </row>
    <row r="24" spans="1:12" ht="12.75">
      <c r="A24" s="11"/>
      <c r="B24" s="47"/>
      <c r="C24" s="22"/>
      <c r="D24" s="41"/>
      <c r="E24" s="16" t="s">
        <v>7</v>
      </c>
      <c r="F24" s="54"/>
      <c r="G24" s="54"/>
      <c r="H24" s="54"/>
      <c r="I24" s="54"/>
      <c r="J24" s="54"/>
      <c r="K24" s="54"/>
      <c r="L24" s="13"/>
    </row>
    <row r="25" spans="1:12" ht="12.75">
      <c r="A25" s="11"/>
      <c r="B25" s="40" t="s">
        <v>8</v>
      </c>
      <c r="C25" s="23" t="s">
        <v>24</v>
      </c>
      <c r="D25" s="42"/>
      <c r="E25" s="16" t="s">
        <v>8</v>
      </c>
      <c r="F25" s="54"/>
      <c r="G25" s="54"/>
      <c r="H25" s="54"/>
      <c r="I25" s="54"/>
      <c r="J25" s="54"/>
      <c r="K25" s="54"/>
      <c r="L25" s="13"/>
    </row>
    <row r="26" spans="1:12" ht="12.75">
      <c r="A26" s="11"/>
      <c r="B26" s="47"/>
      <c r="C26" s="22"/>
      <c r="D26" s="41"/>
      <c r="E26" s="16" t="s">
        <v>9</v>
      </c>
      <c r="F26" s="54"/>
      <c r="G26" s="54"/>
      <c r="H26" s="54"/>
      <c r="I26" s="54"/>
      <c r="J26" s="54"/>
      <c r="K26" s="54"/>
      <c r="L26" s="13"/>
    </row>
    <row r="27" spans="1:12" ht="12.75">
      <c r="A27" s="11"/>
      <c r="B27" s="40" t="s">
        <v>9</v>
      </c>
      <c r="C27" s="23" t="s">
        <v>24</v>
      </c>
      <c r="D27" s="42"/>
      <c r="E27" s="16" t="s">
        <v>10</v>
      </c>
      <c r="F27" s="54"/>
      <c r="G27" s="54"/>
      <c r="H27" s="54"/>
      <c r="I27" s="54"/>
      <c r="J27" s="54"/>
      <c r="K27" s="54"/>
      <c r="L27" s="13"/>
    </row>
    <row r="28" spans="1:12" ht="12.75">
      <c r="A28" s="11"/>
      <c r="B28" s="47"/>
      <c r="C28" s="22"/>
      <c r="D28" s="41"/>
      <c r="E28" s="16" t="s">
        <v>11</v>
      </c>
      <c r="F28" s="54"/>
      <c r="G28" s="54"/>
      <c r="H28" s="54"/>
      <c r="I28" s="54"/>
      <c r="J28" s="54"/>
      <c r="K28" s="54"/>
      <c r="L28" s="13"/>
    </row>
    <row r="29" spans="1:12" ht="12.75">
      <c r="A29" s="11"/>
      <c r="B29" s="40" t="s">
        <v>10</v>
      </c>
      <c r="C29" s="23" t="s">
        <v>24</v>
      </c>
      <c r="D29" s="42"/>
      <c r="E29" s="64"/>
      <c r="F29" s="65"/>
      <c r="G29" s="65"/>
      <c r="H29" s="65"/>
      <c r="I29" s="65"/>
      <c r="J29" s="65"/>
      <c r="K29" s="66"/>
      <c r="L29" s="13"/>
    </row>
    <row r="30" spans="1:12" ht="12.75" customHeight="1">
      <c r="A30" s="11"/>
      <c r="B30" s="47"/>
      <c r="C30" s="22"/>
      <c r="D30" s="41"/>
      <c r="E30" s="11"/>
      <c r="F30" s="11"/>
      <c r="G30" s="11"/>
      <c r="H30" s="11"/>
      <c r="I30" s="11"/>
      <c r="J30" s="11"/>
      <c r="K30" s="11"/>
      <c r="L30" s="13"/>
    </row>
    <row r="31" spans="1:12" ht="12.75">
      <c r="A31" s="11"/>
      <c r="B31" s="40" t="s">
        <v>11</v>
      </c>
      <c r="C31" s="23" t="s">
        <v>24</v>
      </c>
      <c r="D31" s="42"/>
      <c r="E31" s="11"/>
      <c r="F31" s="11"/>
      <c r="G31" s="11"/>
      <c r="H31" s="11"/>
      <c r="I31" s="11"/>
      <c r="J31" s="11"/>
      <c r="K31" s="11"/>
      <c r="L31" s="13"/>
    </row>
    <row r="32" spans="1:12" ht="12.75">
      <c r="A32" s="11"/>
      <c r="B32" s="47"/>
      <c r="C32" s="22"/>
      <c r="D32" s="41"/>
      <c r="E32" s="11"/>
      <c r="F32" s="11"/>
      <c r="G32" s="11"/>
      <c r="H32" s="11"/>
      <c r="I32" s="11"/>
      <c r="J32" s="11"/>
      <c r="K32" s="11"/>
      <c r="L32" s="13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3"/>
    </row>
    <row r="34" spans="1:12" ht="12.75">
      <c r="A34" s="11"/>
      <c r="B34" s="67" t="s">
        <v>58</v>
      </c>
      <c r="C34" s="67"/>
      <c r="D34" s="67"/>
      <c r="E34" s="38"/>
      <c r="F34" s="38"/>
      <c r="G34" s="38"/>
      <c r="H34" s="38"/>
      <c r="I34" s="38"/>
      <c r="J34" s="38"/>
      <c r="K34" s="39"/>
      <c r="L34" s="13"/>
    </row>
    <row r="35" spans="1:12" ht="12.75">
      <c r="A35" s="11"/>
      <c r="B35" s="49" t="s">
        <v>65</v>
      </c>
      <c r="C35" s="50"/>
      <c r="D35" s="50"/>
      <c r="E35" s="50"/>
      <c r="F35" s="50"/>
      <c r="G35" s="50"/>
      <c r="H35" s="50"/>
      <c r="I35" s="50"/>
      <c r="J35" s="50"/>
      <c r="K35" s="51"/>
      <c r="L35" s="13"/>
    </row>
    <row r="36" spans="1:12" ht="12.75">
      <c r="A36" s="11"/>
      <c r="B36" s="49" t="s">
        <v>60</v>
      </c>
      <c r="C36" s="50"/>
      <c r="D36" s="50"/>
      <c r="E36" s="50"/>
      <c r="F36" s="50"/>
      <c r="G36" s="50"/>
      <c r="H36" s="50"/>
      <c r="I36" s="50"/>
      <c r="J36" s="50"/>
      <c r="K36" s="51"/>
      <c r="L36" s="13"/>
    </row>
    <row r="37" spans="1:12" ht="12.75">
      <c r="A37" s="11"/>
      <c r="B37" s="49" t="s">
        <v>63</v>
      </c>
      <c r="C37" s="50"/>
      <c r="D37" s="50"/>
      <c r="E37" s="50"/>
      <c r="F37" s="50"/>
      <c r="G37" s="50"/>
      <c r="H37" s="50"/>
      <c r="I37" s="50"/>
      <c r="J37" s="50"/>
      <c r="K37" s="51"/>
      <c r="L37" s="13"/>
    </row>
    <row r="38" spans="1:12" ht="12.75">
      <c r="A38" s="11"/>
      <c r="B38" s="49" t="s">
        <v>64</v>
      </c>
      <c r="C38" s="50"/>
      <c r="D38" s="50"/>
      <c r="E38" s="50"/>
      <c r="F38" s="50"/>
      <c r="G38" s="50"/>
      <c r="H38" s="50"/>
      <c r="I38" s="50"/>
      <c r="J38" s="50"/>
      <c r="K38" s="51"/>
      <c r="L38" s="13"/>
    </row>
    <row r="39" spans="1:12" ht="12.75">
      <c r="A39" s="11"/>
      <c r="B39" s="49">
        <f>IF(C26="Max","Zone 5 Max setting will not allow excess air to be dumped into other zones ","")</f>
      </c>
      <c r="C39" s="50"/>
      <c r="D39" s="50"/>
      <c r="E39" s="50"/>
      <c r="F39" s="50"/>
      <c r="G39" s="50"/>
      <c r="H39" s="50"/>
      <c r="I39" s="50"/>
      <c r="J39" s="50"/>
      <c r="K39" s="51"/>
      <c r="L39" s="13"/>
    </row>
    <row r="40" spans="1:12" ht="12.75">
      <c r="A40" s="11"/>
      <c r="B40" s="49">
        <f>IF(C28="Max","Zone 6 Max setting will not allow excess air to be dumped into other zones ","")</f>
      </c>
      <c r="C40" s="50"/>
      <c r="D40" s="50"/>
      <c r="E40" s="50"/>
      <c r="F40" s="50"/>
      <c r="G40" s="50"/>
      <c r="H40" s="50"/>
      <c r="I40" s="50"/>
      <c r="J40" s="50"/>
      <c r="K40" s="51"/>
      <c r="L40" s="13"/>
    </row>
    <row r="41" spans="1:12" ht="12.75">
      <c r="A41" s="11"/>
      <c r="B41" s="49">
        <f>IF(C30="Max","Zone 7 Max setting will not allow excess air to be dumped into other zones ","")</f>
      </c>
      <c r="C41" s="50"/>
      <c r="D41" s="50"/>
      <c r="E41" s="50"/>
      <c r="F41" s="50"/>
      <c r="G41" s="50"/>
      <c r="H41" s="50"/>
      <c r="I41" s="50"/>
      <c r="J41" s="50"/>
      <c r="K41" s="51"/>
      <c r="L41" s="13"/>
    </row>
    <row r="42" spans="1:12" ht="12.75">
      <c r="A42" s="11"/>
      <c r="B42" s="49">
        <f>IF(C32="Max","Zone 8 Max setting will not allow excess air to be dumped into other zones ","")</f>
      </c>
      <c r="C42" s="50"/>
      <c r="D42" s="50"/>
      <c r="E42" s="50"/>
      <c r="F42" s="50"/>
      <c r="G42" s="50"/>
      <c r="H42" s="50"/>
      <c r="I42" s="50"/>
      <c r="J42" s="50"/>
      <c r="K42" s="51"/>
      <c r="L42" s="13"/>
    </row>
    <row r="43" spans="1:12" s="21" customFormat="1" ht="12.75">
      <c r="A43" s="11"/>
      <c r="B43" s="49">
        <f>IF(C33="Max","Zone 8 Max setting will not allow excess air to be dumped into other zones ","")</f>
      </c>
      <c r="C43" s="50"/>
      <c r="D43" s="50"/>
      <c r="E43" s="50"/>
      <c r="F43" s="50"/>
      <c r="G43" s="50"/>
      <c r="H43" s="50"/>
      <c r="I43" s="50"/>
      <c r="J43" s="50"/>
      <c r="K43" s="51"/>
      <c r="L43" s="13"/>
    </row>
    <row r="44" spans="1:12" ht="12.75" customHeight="1" hidden="1">
      <c r="A44" s="11"/>
      <c r="B44" s="49">
        <f>IF(C34="Max","Zone 8 Max setting will not allow excess air to be dumped into other zones ","")</f>
      </c>
      <c r="C44" s="50"/>
      <c r="D44" s="50"/>
      <c r="E44" s="50"/>
      <c r="F44" s="50"/>
      <c r="G44" s="50"/>
      <c r="H44" s="50"/>
      <c r="I44" s="50"/>
      <c r="J44" s="50"/>
      <c r="K44" s="51"/>
      <c r="L44" s="13"/>
    </row>
    <row r="45" spans="1:12" ht="12.75">
      <c r="A45" s="11"/>
      <c r="B45" s="49"/>
      <c r="C45" s="50"/>
      <c r="D45" s="50"/>
      <c r="E45" s="50"/>
      <c r="F45" s="50"/>
      <c r="G45" s="50"/>
      <c r="H45" s="50"/>
      <c r="I45" s="50"/>
      <c r="J45" s="50"/>
      <c r="K45" s="51"/>
      <c r="L45" s="13"/>
    </row>
    <row r="46" spans="1:12" ht="12.75">
      <c r="A46" s="11"/>
      <c r="B46" s="49" t="s">
        <v>69</v>
      </c>
      <c r="C46" s="50"/>
      <c r="D46" s="50"/>
      <c r="E46" s="50" t="s">
        <v>72</v>
      </c>
      <c r="F46" s="50"/>
      <c r="G46" s="50"/>
      <c r="H46" s="50"/>
      <c r="I46" s="50"/>
      <c r="J46" s="50"/>
      <c r="K46" s="51"/>
      <c r="L46" s="13"/>
    </row>
    <row r="47" spans="1:12" ht="12.75">
      <c r="A47" s="11"/>
      <c r="B47" s="49">
        <f>IF(C36="Max","Zone 8 Max setting will not allow excess air to be dumped into other zones ","")</f>
      </c>
      <c r="C47" s="50"/>
      <c r="D47" s="50"/>
      <c r="E47" s="50" t="s">
        <v>73</v>
      </c>
      <c r="F47" s="50"/>
      <c r="G47" s="50"/>
      <c r="H47" s="50"/>
      <c r="I47" s="50"/>
      <c r="J47" s="50"/>
      <c r="K47" s="51"/>
      <c r="L47" s="13"/>
    </row>
    <row r="48" spans="1:12" ht="12.75">
      <c r="A48" s="11"/>
      <c r="B48" s="49" t="s">
        <v>70</v>
      </c>
      <c r="C48" s="50"/>
      <c r="D48" s="50"/>
      <c r="E48" s="50" t="s">
        <v>66</v>
      </c>
      <c r="F48" s="50"/>
      <c r="G48" s="50"/>
      <c r="H48" s="50"/>
      <c r="I48" s="50"/>
      <c r="J48" s="50"/>
      <c r="K48" s="51"/>
      <c r="L48" s="13"/>
    </row>
    <row r="49" spans="1:12" ht="12.75">
      <c r="A49" s="11"/>
      <c r="B49" s="55" t="s">
        <v>71</v>
      </c>
      <c r="C49" s="56"/>
      <c r="D49" s="49">
        <f aca="true" t="shared" si="0" ref="D49:K49">IF(E38="Max","Zone 8 Max setting will not allow excess air to be dumped into other zones ","")</f>
      </c>
      <c r="E49" s="49">
        <f t="shared" si="0"/>
      </c>
      <c r="F49" s="49">
        <f t="shared" si="0"/>
      </c>
      <c r="G49" s="49">
        <f t="shared" si="0"/>
      </c>
      <c r="H49" s="49">
        <f t="shared" si="0"/>
      </c>
      <c r="I49" s="49">
        <f t="shared" si="0"/>
      </c>
      <c r="J49" s="49">
        <f t="shared" si="0"/>
      </c>
      <c r="K49" s="52">
        <f t="shared" si="0"/>
      </c>
      <c r="L49" s="13"/>
    </row>
    <row r="50" spans="1:12" ht="12.75">
      <c r="A50" s="11"/>
      <c r="B50" s="49">
        <f aca="true" t="shared" si="1" ref="B50:K50">IF(C39="Max","Zone 8 Max setting will not allow excess air to be dumped into other zones ","")</f>
      </c>
      <c r="C50" s="49">
        <f t="shared" si="1"/>
      </c>
      <c r="D50" s="49">
        <f t="shared" si="1"/>
      </c>
      <c r="E50" s="49">
        <f t="shared" si="1"/>
      </c>
      <c r="F50" s="49">
        <f t="shared" si="1"/>
      </c>
      <c r="G50" s="49">
        <f t="shared" si="1"/>
      </c>
      <c r="H50" s="49">
        <f t="shared" si="1"/>
      </c>
      <c r="I50" s="49">
        <f t="shared" si="1"/>
      </c>
      <c r="J50" s="49">
        <f t="shared" si="1"/>
      </c>
      <c r="K50" s="52">
        <f t="shared" si="1"/>
      </c>
      <c r="L50" s="13"/>
    </row>
    <row r="51" spans="1:12" ht="12.75">
      <c r="A51" s="11"/>
      <c r="B51" s="49">
        <f aca="true" t="shared" si="2" ref="B51:K51">IF(C40="Max","Zone 8 Max setting will not allow excess air to be dumped into other zones ","")</f>
      </c>
      <c r="C51" s="49">
        <f t="shared" si="2"/>
      </c>
      <c r="D51" s="49">
        <f t="shared" si="2"/>
      </c>
      <c r="E51" s="49">
        <f t="shared" si="2"/>
      </c>
      <c r="F51" s="49">
        <f t="shared" si="2"/>
      </c>
      <c r="G51" s="49">
        <f t="shared" si="2"/>
      </c>
      <c r="H51" s="49">
        <f t="shared" si="2"/>
      </c>
      <c r="I51" s="49">
        <f t="shared" si="2"/>
      </c>
      <c r="J51" s="49">
        <f t="shared" si="2"/>
      </c>
      <c r="K51" s="52">
        <f t="shared" si="2"/>
      </c>
      <c r="L51" s="13"/>
    </row>
    <row r="52" spans="1:12" ht="12.75">
      <c r="A52" s="11"/>
      <c r="B52" s="49">
        <f aca="true" t="shared" si="3" ref="B52:K52">IF(C41="Max","Zone 8 Max setting will not allow excess air to be dumped into other zones ","")</f>
      </c>
      <c r="C52" s="49">
        <f t="shared" si="3"/>
      </c>
      <c r="D52" s="49">
        <f t="shared" si="3"/>
      </c>
      <c r="E52" s="49">
        <f t="shared" si="3"/>
      </c>
      <c r="F52" s="49">
        <f t="shared" si="3"/>
      </c>
      <c r="G52" s="49">
        <f t="shared" si="3"/>
      </c>
      <c r="H52" s="49">
        <f t="shared" si="3"/>
      </c>
      <c r="I52" s="49">
        <f t="shared" si="3"/>
      </c>
      <c r="J52" s="49">
        <f t="shared" si="3"/>
      </c>
      <c r="K52" s="52">
        <f t="shared" si="3"/>
      </c>
      <c r="L52" s="13"/>
    </row>
    <row r="53" spans="1:12" ht="12.75">
      <c r="A53" s="11"/>
      <c r="B53" s="49">
        <f>IF(C39="Max","Zone 8 Max setting will not allow excess air to be dumped into other zones ","")</f>
      </c>
      <c r="C53" s="50"/>
      <c r="D53" s="50"/>
      <c r="E53" s="50"/>
      <c r="F53" s="50"/>
      <c r="G53" s="50"/>
      <c r="H53" s="50"/>
      <c r="I53" s="50"/>
      <c r="J53" s="50"/>
      <c r="K53" s="51"/>
      <c r="L53" s="13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ht="12.75">
      <c r="A55" s="19"/>
    </row>
  </sheetData>
  <sheetProtection/>
  <mergeCells count="23">
    <mergeCell ref="B7:C7"/>
    <mergeCell ref="B9:C9"/>
    <mergeCell ref="D6:E6"/>
    <mergeCell ref="D7:E7"/>
    <mergeCell ref="D9:E9"/>
    <mergeCell ref="B6:C6"/>
    <mergeCell ref="B8:C8"/>
    <mergeCell ref="I9:K9"/>
    <mergeCell ref="H10:K10"/>
    <mergeCell ref="D2:I4"/>
    <mergeCell ref="I7:K7"/>
    <mergeCell ref="I6:K6"/>
    <mergeCell ref="D8:E8"/>
    <mergeCell ref="I8:K8"/>
    <mergeCell ref="B49:C49"/>
    <mergeCell ref="B13:C13"/>
    <mergeCell ref="B12:C12"/>
    <mergeCell ref="B11:C11"/>
    <mergeCell ref="H11:K11"/>
    <mergeCell ref="B15:D15"/>
    <mergeCell ref="E18:K18"/>
    <mergeCell ref="E29:K29"/>
    <mergeCell ref="B34:D34"/>
  </mergeCells>
  <dataValidations count="1">
    <dataValidation type="list" allowBlank="1" showInputMessage="1" showErrorMessage="1" sqref="C32 C20 C18 C28 C26 C24 C22 C30">
      <formula1>"Max, high, med, low"</formula1>
    </dataValidation>
  </dataValidations>
  <printOptions/>
  <pageMargins left="0.5" right="0.5" top="1" bottom="1" header="0.5" footer="0.5"/>
  <pageSetup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2.421875" style="25" bestFit="1" customWidth="1"/>
    <col min="2" max="2" width="5.7109375" style="25" bestFit="1" customWidth="1"/>
    <col min="3" max="3" width="9.140625" style="25" customWidth="1"/>
    <col min="4" max="4" width="31.28125" style="25" bestFit="1" customWidth="1"/>
    <col min="5" max="6" width="6.57421875" style="25" bestFit="1" customWidth="1"/>
    <col min="7" max="7" width="62.8515625" style="25" bestFit="1" customWidth="1"/>
    <col min="8" max="8" width="68.7109375" style="25" bestFit="1" customWidth="1"/>
    <col min="9" max="11" width="6.57421875" style="25" bestFit="1" customWidth="1"/>
    <col min="12" max="16384" width="9.140625" style="25" customWidth="1"/>
  </cols>
  <sheetData>
    <row r="1" spans="1:2" ht="12.75">
      <c r="A1" s="25" t="s">
        <v>13</v>
      </c>
      <c r="B1" s="26">
        <v>2</v>
      </c>
    </row>
    <row r="2" spans="1:11" ht="12.75">
      <c r="A2" s="25" t="s">
        <v>14</v>
      </c>
      <c r="B2" s="26">
        <v>1</v>
      </c>
      <c r="D2" s="25" t="s">
        <v>17</v>
      </c>
      <c r="E2" s="25" t="s">
        <v>5</v>
      </c>
      <c r="F2" s="25" t="s">
        <v>6</v>
      </c>
      <c r="G2" s="25" t="s">
        <v>7</v>
      </c>
      <c r="H2" s="25" t="s">
        <v>8</v>
      </c>
      <c r="I2" s="25" t="s">
        <v>9</v>
      </c>
      <c r="J2" s="25" t="s">
        <v>10</v>
      </c>
      <c r="K2" s="25" t="s">
        <v>11</v>
      </c>
    </row>
    <row r="3" spans="1:11" ht="12.75">
      <c r="A3" s="25" t="s">
        <v>15</v>
      </c>
      <c r="B3" s="26">
        <v>2.1</v>
      </c>
      <c r="D3" s="26" t="e">
        <f>VLOOKUP(Sheet1!C18,Sheet2!A1:B4,2)</f>
        <v>#N/A</v>
      </c>
      <c r="E3" s="26" t="e">
        <f>VLOOKUP(Sheet1!C20,Sheet2!A1:B4,2)</f>
        <v>#N/A</v>
      </c>
      <c r="F3" s="26" t="e">
        <f>VLOOKUP(Sheet1!C22,Sheet2!A1:B4,2)</f>
        <v>#N/A</v>
      </c>
      <c r="G3" s="26" t="e">
        <f>VLOOKUP(Sheet1!C24,Sheet2!A1:B4,2)</f>
        <v>#N/A</v>
      </c>
      <c r="H3" s="26" t="e">
        <f>VLOOKUP(Sheet1!C26,Sheet2!A1:B4,2)</f>
        <v>#N/A</v>
      </c>
      <c r="I3" s="26" t="e">
        <f>VLOOKUP(Sheet1!C28,Sheet2!A1:B4,2)</f>
        <v>#N/A</v>
      </c>
      <c r="J3" s="26" t="e">
        <f>VLOOKUP(Sheet1!C30,Sheet2!A1:B4,2)</f>
        <v>#N/A</v>
      </c>
      <c r="K3" s="26" t="e">
        <f>VLOOKUP(Sheet1!C32,Sheet2!A1:B4,2)</f>
        <v>#N/A</v>
      </c>
    </row>
    <row r="4" spans="1:2" ht="12.75">
      <c r="A4" s="25" t="s">
        <v>16</v>
      </c>
      <c r="B4" s="26">
        <v>1.5</v>
      </c>
    </row>
    <row r="6" spans="1:8" ht="12.75">
      <c r="A6" s="27"/>
      <c r="D6" s="25" t="s">
        <v>32</v>
      </c>
      <c r="H6" s="25" t="s">
        <v>33</v>
      </c>
    </row>
    <row r="7" spans="1:7" ht="12.75">
      <c r="A7" s="27">
        <f>IF((Sheet1!I12+Sheet1!I13+Sheet1!I14+Sheet1!I15+Sheet1!I16+Sheet1!K12+Sheet1!K13+Sheet1!K14+Sheet1!K15)&gt;100%,"&gt;100%",(Sheet1!I12+Sheet1!I13+Sheet1!I14+Sheet1!I15+Sheet1!I16+Sheet1!K12+Sheet1!K13+Sheet1!K14+Sheet1!K15))</f>
        <v>1</v>
      </c>
      <c r="D7" s="25" t="s">
        <v>42</v>
      </c>
      <c r="F7" s="25">
        <f>SUM(Sheet1!D11*175)</f>
        <v>875</v>
      </c>
      <c r="G7" s="25" t="s">
        <v>43</v>
      </c>
    </row>
    <row r="8" spans="4:14" ht="12.75">
      <c r="D8" s="25" t="s">
        <v>51</v>
      </c>
      <c r="E8" s="25" t="str">
        <f>IF(Sheet1!E21="Zone 1","Yes","no")</f>
        <v>Yes</v>
      </c>
      <c r="G8" s="25" t="str">
        <f>IF(E8="Yes",H8,"")</f>
        <v>Zone 1 capacity too small to start equipment without other zones calling.</v>
      </c>
      <c r="H8" s="29" t="s">
        <v>34</v>
      </c>
      <c r="I8" s="29"/>
      <c r="J8" s="29"/>
      <c r="K8" s="29"/>
      <c r="L8" s="29"/>
      <c r="M8" s="29"/>
      <c r="N8" s="29"/>
    </row>
    <row r="9" spans="1:14" ht="12.75">
      <c r="A9" s="25" t="s">
        <v>52</v>
      </c>
      <c r="D9" s="25" t="s">
        <v>44</v>
      </c>
      <c r="E9" s="25" t="str">
        <f>IF(Sheet1!E22="Zone 2","Yes","no")</f>
        <v>Yes</v>
      </c>
      <c r="G9" s="25" t="str">
        <f aca="true" t="shared" si="0" ref="G9:G15">IF(E9="Yes",H9,"")</f>
        <v>Zone 2 capacity too small to start equipment without other zones calling.</v>
      </c>
      <c r="H9" s="29" t="s">
        <v>35</v>
      </c>
      <c r="I9" s="29"/>
      <c r="J9" s="29"/>
      <c r="K9" s="29"/>
      <c r="L9" s="29"/>
      <c r="M9" s="29"/>
      <c r="N9" s="29"/>
    </row>
    <row r="10" spans="1:14" ht="12.75">
      <c r="A10" s="25">
        <f>SUM(Sheet1!$D$11*175)</f>
        <v>875</v>
      </c>
      <c r="D10" s="25" t="s">
        <v>45</v>
      </c>
      <c r="E10" s="25" t="str">
        <f>IF(Sheet1!E23="Zone 3","Yes","no")</f>
        <v>Yes</v>
      </c>
      <c r="G10" s="25" t="str">
        <f t="shared" si="0"/>
        <v>Zone 3 capacity too small to start equipment without other zones calling.</v>
      </c>
      <c r="H10" s="29" t="s">
        <v>36</v>
      </c>
      <c r="I10" s="29"/>
      <c r="J10" s="29"/>
      <c r="K10" s="29"/>
      <c r="L10" s="29"/>
      <c r="M10" s="29"/>
      <c r="N10" s="29"/>
    </row>
    <row r="11" spans="1:14" ht="12.75">
      <c r="A11" s="25" t="s">
        <v>53</v>
      </c>
      <c r="D11" s="25" t="s">
        <v>46</v>
      </c>
      <c r="E11" s="25" t="str">
        <f>IF(Sheet1!E24="Zone 4","Yes","no")</f>
        <v>Yes</v>
      </c>
      <c r="G11" s="25" t="str">
        <f t="shared" si="0"/>
        <v>Zone 4 capacity too small to start equipment without other zones calling.</v>
      </c>
      <c r="H11" s="29" t="s">
        <v>37</v>
      </c>
      <c r="I11" s="29"/>
      <c r="J11" s="29"/>
      <c r="K11" s="29"/>
      <c r="L11" s="29"/>
      <c r="M11" s="29"/>
      <c r="N11" s="29"/>
    </row>
    <row r="12" spans="1:14" ht="12.75">
      <c r="A12" s="25">
        <f>SUM(Sheet1!$D$11*225)</f>
        <v>1125</v>
      </c>
      <c r="D12" s="25" t="s">
        <v>47</v>
      </c>
      <c r="E12" s="25" t="str">
        <f>IF(Sheet1!E25="Zone 5","Yes","no")</f>
        <v>Yes</v>
      </c>
      <c r="G12" s="25" t="str">
        <f t="shared" si="0"/>
        <v>Zone 5 capacity too small to start equipment without other zones calling.</v>
      </c>
      <c r="H12" s="29" t="s">
        <v>38</v>
      </c>
      <c r="I12" s="29"/>
      <c r="J12" s="29"/>
      <c r="K12" s="29"/>
      <c r="L12" s="29"/>
      <c r="M12" s="29"/>
      <c r="N12" s="29"/>
    </row>
    <row r="13" spans="4:14" ht="12.75">
      <c r="D13" s="25" t="s">
        <v>48</v>
      </c>
      <c r="E13" s="25" t="str">
        <f>IF(Sheet1!E26="Zone 6","Yes","no")</f>
        <v>Yes</v>
      </c>
      <c r="G13" s="25" t="str">
        <f t="shared" si="0"/>
        <v>Zone 6 capacity too small to start equipment without other zones calling.</v>
      </c>
      <c r="H13" s="29" t="s">
        <v>40</v>
      </c>
      <c r="I13" s="29"/>
      <c r="J13" s="29"/>
      <c r="K13" s="29"/>
      <c r="L13" s="29"/>
      <c r="M13" s="29"/>
      <c r="N13" s="29"/>
    </row>
    <row r="14" spans="4:14" ht="12.75">
      <c r="D14" s="25" t="s">
        <v>49</v>
      </c>
      <c r="E14" s="25" t="str">
        <f>IF(Sheet1!E27="Zone 7","Yes","no")</f>
        <v>Yes</v>
      </c>
      <c r="G14" s="25" t="str">
        <f t="shared" si="0"/>
        <v>Zone 7 capacity too small to start equipment without other zones calling.</v>
      </c>
      <c r="H14" s="29" t="s">
        <v>39</v>
      </c>
      <c r="I14" s="29"/>
      <c r="J14" s="29"/>
      <c r="K14" s="29"/>
      <c r="L14" s="29"/>
      <c r="M14" s="29"/>
      <c r="N14" s="29"/>
    </row>
    <row r="15" spans="4:14" ht="12.75">
      <c r="D15" s="25" t="s">
        <v>50</v>
      </c>
      <c r="E15" s="25" t="str">
        <f>IF(Sheet1!E28="Zone 8","Yes","no")</f>
        <v>Yes</v>
      </c>
      <c r="G15" s="25" t="str">
        <f t="shared" si="0"/>
        <v>Zone 8 capacity too small to start equipment without other zones calling.</v>
      </c>
      <c r="H15" s="29" t="s">
        <v>41</v>
      </c>
      <c r="I15" s="29"/>
      <c r="J15" s="29"/>
      <c r="K15" s="29"/>
      <c r="L15" s="29"/>
      <c r="M15" s="29"/>
      <c r="N15" s="29"/>
    </row>
    <row r="25" spans="1:14" ht="12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1:14" ht="12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1:14" ht="12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1:14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1:14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Technologies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DeLaPorta</dc:creator>
  <cp:keywords/>
  <dc:description/>
  <cp:lastModifiedBy>Gambaro Jr., Richard</cp:lastModifiedBy>
  <cp:lastPrinted>2013-09-24T01:48:39Z</cp:lastPrinted>
  <dcterms:created xsi:type="dcterms:W3CDTF">2007-12-17T19:01:38Z</dcterms:created>
  <dcterms:modified xsi:type="dcterms:W3CDTF">2022-09-26T16:43:13Z</dcterms:modified>
  <cp:category/>
  <cp:version/>
  <cp:contentType/>
  <cp:contentStatus/>
</cp:coreProperties>
</file>